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smejka1\Desktop\VZ46_2020 - Vysvětlení ZD č. 1\"/>
    </mc:Choice>
  </mc:AlternateContent>
  <bookViews>
    <workbookView xWindow="0" yWindow="0" windowWidth="28800" windowHeight="11940"/>
  </bookViews>
  <sheets>
    <sheet name="VÝPOČET NABÍDKOVÉ CENY_UIC" sheetId="1" r:id="rId1"/>
  </sheets>
  <definedNames>
    <definedName name="_xlnm.Print_Area" localSheetId="0">'VÝPOČET NABÍDKOVÉ CENY_UIC'!$A$1:$M$28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1" l="1"/>
  <c r="E10" i="1"/>
  <c r="D12" i="1"/>
  <c r="D10" i="1"/>
  <c r="C10" i="1"/>
  <c r="C12" i="1"/>
  <c r="L26" i="1" l="1"/>
  <c r="C20" i="1" s="1"/>
  <c r="K26" i="1"/>
  <c r="C19" i="1" s="1"/>
  <c r="C6" i="1" l="1"/>
  <c r="C5" i="1"/>
  <c r="C14" i="1" l="1"/>
  <c r="D6" i="1"/>
  <c r="D5" i="1"/>
  <c r="E6" i="1" l="1"/>
  <c r="D14" i="1"/>
  <c r="E5" i="1"/>
  <c r="E14" i="1" l="1"/>
</calcChain>
</file>

<file path=xl/sharedStrings.xml><?xml version="1.0" encoding="utf-8"?>
<sst xmlns="http://schemas.openxmlformats.org/spreadsheetml/2006/main" count="32" uniqueCount="30">
  <si>
    <t>Nabídková cena NC za 1 litr bez DPH v Kč*</t>
  </si>
  <si>
    <t>Výše DPH 21% v Kč</t>
  </si>
  <si>
    <t>Cena včetně DPH v Kč</t>
  </si>
  <si>
    <t>Pevně stanovená položka prémie v Kč na 1 litr na dobu 48 měsíců</t>
  </si>
  <si>
    <t>1 litr benzínu Natural 95</t>
  </si>
  <si>
    <t>1 litr nafty motorové</t>
  </si>
  <si>
    <t>* vzorec pro výpočet uvedený na listu "VZOREC PRO VÝPOČET"</t>
  </si>
  <si>
    <t>Celková nabídková cena v Kč</t>
  </si>
  <si>
    <t>Cena bez DPH v Kč</t>
  </si>
  <si>
    <t>benzínu Natural 95</t>
  </si>
  <si>
    <t>nafty motorové</t>
  </si>
  <si>
    <t>Celkem</t>
  </si>
  <si>
    <t>ZADÁNÍ HODNOT PRO VÝPOČET</t>
  </si>
  <si>
    <t>UIC - Benzin BA95</t>
  </si>
  <si>
    <t>UIC - ​Motorová nafta</t>
  </si>
  <si>
    <t>VZOREC PRO VÝPOČET NABÍDKOVÉ CENY</t>
  </si>
  <si>
    <t>Nabídková cena bude stanovena dle následujícího vzorce:</t>
  </si>
  <si>
    <t>NC = UIC/1000 + pevně stanovená položka prémie</t>
  </si>
  <si>
    <r>
      <t xml:space="preserve">UIC </t>
    </r>
    <r>
      <rPr>
        <sz val="11"/>
        <color theme="1"/>
        <rFont val="Calibri"/>
        <family val="2"/>
        <charset val="238"/>
        <scheme val="minor"/>
      </rPr>
      <t>je aritmetický průměr hodnot UIC pro daný produkt ve zvoleném časovém období</t>
    </r>
  </si>
  <si>
    <t>Červené pole představuje celkovou nabídkovou cenu účastníka v Kč bez DPH</t>
  </si>
  <si>
    <t xml:space="preserve"> Příloha č. 4.1 - Tabulka pro výpočet nabídkové ceny - část 1 VZ</t>
  </si>
  <si>
    <t>Jednotková nabídková cena v Kč stanovená pro 42. kaledndářní týden 2020</t>
  </si>
  <si>
    <t>BA95</t>
  </si>
  <si>
    <t>NM</t>
  </si>
  <si>
    <r>
      <t xml:space="preserve">UIC - Benzin BA95 </t>
    </r>
    <r>
      <rPr>
        <sz val="11"/>
        <color theme="1"/>
        <rFont val="Calibri"/>
        <family val="2"/>
        <charset val="238"/>
        <scheme val="minor"/>
      </rPr>
      <t xml:space="preserve">je aritmetický průměr všech zveřejněných hodnot UIC pro benzinu BA95 za období </t>
    </r>
    <r>
      <rPr>
        <b/>
        <sz val="11"/>
        <color theme="1"/>
        <rFont val="Calibri"/>
        <family val="2"/>
        <charset val="238"/>
        <scheme val="minor"/>
      </rPr>
      <t xml:space="preserve">13.-17.10. 2020 </t>
    </r>
    <r>
      <rPr>
        <sz val="11"/>
        <color theme="1"/>
        <rFont val="Calibri"/>
        <family val="2"/>
        <charset val="238"/>
        <scheme val="minor"/>
      </rPr>
      <t>v Kč/1000 L15</t>
    </r>
  </si>
  <si>
    <r>
      <t xml:space="preserve">UIC - Motorová nafta </t>
    </r>
    <r>
      <rPr>
        <sz val="11"/>
        <color theme="1"/>
        <rFont val="Calibri"/>
        <family val="2"/>
        <charset val="238"/>
        <scheme val="minor"/>
      </rPr>
      <t xml:space="preserve">je aritmetický průměr všech zveřejněných hodnot UIC pro motorovou naftu za období </t>
    </r>
    <r>
      <rPr>
        <b/>
        <sz val="11"/>
        <color theme="1"/>
        <rFont val="Calibri"/>
        <family val="2"/>
        <charset val="238"/>
        <scheme val="minor"/>
      </rPr>
      <t>13.-17.10. 2020</t>
    </r>
    <r>
      <rPr>
        <sz val="11"/>
        <color theme="1"/>
        <rFont val="Calibri"/>
        <family val="2"/>
        <charset val="238"/>
        <scheme val="minor"/>
      </rPr>
      <t xml:space="preserve"> v Kč/1000 L15</t>
    </r>
  </si>
  <si>
    <t>průměr</t>
  </si>
  <si>
    <t>UIC</t>
  </si>
  <si>
    <t>50 000 litrů</t>
  </si>
  <si>
    <t>175 000 litrů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</si>
</sst>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0\ &quot;Kč&quot;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4"/>
      <color theme="1"/>
      <name val="Arial"/>
      <family val="2"/>
      <charset val="238"/>
    </font>
    <font>
      <b/>
      <u/>
      <sz val="16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i/>
      <sz val="10"/>
      <name val="Arial"/>
      <family val="2"/>
      <charset val="238"/>
    </font>
    <font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/>
      <right style="thick">
        <color rgb="FF000000"/>
      </right>
      <top style="thick">
        <color rgb="FF000000"/>
      </top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ck">
        <color rgb="FF000000"/>
      </right>
      <top style="medium">
        <color rgb="FF000000"/>
      </top>
      <bottom/>
      <diagonal/>
    </border>
    <border>
      <left style="thick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ck">
        <color rgb="FF000000"/>
      </right>
      <top/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/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ck">
        <color rgb="FF000000"/>
      </bottom>
      <diagonal/>
    </border>
    <border>
      <left style="medium">
        <color rgb="FF000000"/>
      </left>
      <right style="thick">
        <color rgb="FF000000"/>
      </right>
      <top/>
      <bottom style="thick">
        <color rgb="FF000000"/>
      </bottom>
      <diagonal/>
    </border>
    <border>
      <left/>
      <right style="medium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 wrapText="1"/>
    </xf>
    <xf numFmtId="0" fontId="9" fillId="0" borderId="0" xfId="0" applyFont="1" applyFill="1"/>
    <xf numFmtId="0" fontId="9" fillId="0" borderId="0" xfId="0" applyFont="1"/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4" fillId="0" borderId="0" xfId="0" applyFont="1"/>
    <xf numFmtId="0" fontId="15" fillId="0" borderId="0" xfId="0" applyFont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/>
    <xf numFmtId="164" fontId="12" fillId="4" borderId="21" xfId="0" applyNumberFormat="1" applyFont="1" applyFill="1" applyBorder="1" applyAlignment="1">
      <alignment horizontal="center" vertical="center" wrapText="1"/>
    </xf>
    <xf numFmtId="164" fontId="13" fillId="0" borderId="21" xfId="0" applyNumberFormat="1" applyFont="1" applyBorder="1" applyAlignment="1">
      <alignment horizontal="center" vertical="center" wrapText="1"/>
    </xf>
    <xf numFmtId="164" fontId="13" fillId="0" borderId="22" xfId="0" applyNumberFormat="1" applyFont="1" applyBorder="1" applyAlignment="1">
      <alignment horizontal="center" vertical="center" wrapText="1"/>
    </xf>
    <xf numFmtId="164" fontId="6" fillId="0" borderId="5" xfId="0" applyNumberFormat="1" applyFont="1" applyFill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43" fontId="17" fillId="0" borderId="23" xfId="1" applyFont="1" applyFill="1" applyBorder="1"/>
    <xf numFmtId="14" fontId="0" fillId="0" borderId="23" xfId="0" applyNumberFormat="1" applyBorder="1"/>
    <xf numFmtId="3" fontId="0" fillId="0" borderId="23" xfId="0" applyNumberFormat="1" applyBorder="1"/>
    <xf numFmtId="164" fontId="6" fillId="0" borderId="13" xfId="0" applyNumberFormat="1" applyFont="1" applyBorder="1" applyAlignment="1">
      <alignment horizontal="center" vertical="center" wrapText="1"/>
    </xf>
    <xf numFmtId="164" fontId="6" fillId="0" borderId="16" xfId="0" applyNumberFormat="1" applyFont="1" applyBorder="1" applyAlignment="1">
      <alignment horizontal="center" vertical="center" wrapText="1"/>
    </xf>
    <xf numFmtId="164" fontId="6" fillId="0" borderId="14" xfId="0" applyNumberFormat="1" applyFont="1" applyBorder="1" applyAlignment="1">
      <alignment horizontal="center" vertical="center" wrapText="1"/>
    </xf>
    <xf numFmtId="164" fontId="6" fillId="0" borderId="17" xfId="0" applyNumberFormat="1" applyFont="1" applyBorder="1" applyAlignment="1">
      <alignment horizontal="center" vertical="center" wrapText="1"/>
    </xf>
    <xf numFmtId="164" fontId="6" fillId="0" borderId="19" xfId="0" applyNumberFormat="1" applyFont="1" applyBorder="1" applyAlignment="1">
      <alignment horizontal="center" vertical="center" wrapText="1"/>
    </xf>
    <xf numFmtId="164" fontId="6" fillId="0" borderId="20" xfId="0" applyNumberFormat="1" applyFont="1" applyBorder="1" applyAlignment="1">
      <alignment horizontal="center" vertical="center" wrapText="1"/>
    </xf>
    <xf numFmtId="164" fontId="6" fillId="3" borderId="6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8"/>
  <sheetViews>
    <sheetView showGridLines="0" tabSelected="1" zoomScale="70" zoomScaleNormal="70" workbookViewId="0">
      <selection activeCell="F6" sqref="F6"/>
    </sheetView>
  </sheetViews>
  <sheetFormatPr defaultRowHeight="15" x14ac:dyDescent="0.25"/>
  <cols>
    <col min="1" max="1" width="3.42578125" customWidth="1"/>
    <col min="2" max="5" width="29.42578125" customWidth="1"/>
    <col min="6" max="6" width="32.140625" customWidth="1"/>
    <col min="10" max="10" width="10.42578125" bestFit="1" customWidth="1"/>
  </cols>
  <sheetData>
    <row r="1" spans="2:7" ht="14.1" customHeight="1" x14ac:dyDescent="0.25"/>
    <row r="2" spans="2:7" ht="18" x14ac:dyDescent="0.25">
      <c r="B2" s="1" t="s">
        <v>20</v>
      </c>
    </row>
    <row r="3" spans="2:7" ht="14.1" customHeight="1" thickBot="1" x14ac:dyDescent="0.3">
      <c r="B3" s="2"/>
    </row>
    <row r="4" spans="2:7" ht="39" thickBot="1" x14ac:dyDescent="0.3">
      <c r="B4" s="3" t="s">
        <v>21</v>
      </c>
      <c r="C4" s="4" t="s">
        <v>0</v>
      </c>
      <c r="D4" s="4" t="s">
        <v>1</v>
      </c>
      <c r="E4" s="4" t="s">
        <v>2</v>
      </c>
      <c r="F4" s="5" t="s">
        <v>3</v>
      </c>
    </row>
    <row r="5" spans="2:7" ht="15.75" thickBot="1" x14ac:dyDescent="0.3">
      <c r="B5" s="6" t="s">
        <v>4</v>
      </c>
      <c r="C5" s="30">
        <f>C19/1000+F5</f>
        <v>21.773</v>
      </c>
      <c r="D5" s="31">
        <f>C5*0.21</f>
        <v>4.57233</v>
      </c>
      <c r="E5" s="31">
        <f>C5+D5</f>
        <v>26.345330000000001</v>
      </c>
      <c r="F5" s="42">
        <v>0</v>
      </c>
    </row>
    <row r="6" spans="2:7" ht="15.75" thickBot="1" x14ac:dyDescent="0.3">
      <c r="B6" s="7" t="s">
        <v>5</v>
      </c>
      <c r="C6" s="30">
        <f>C20/1000+F6</f>
        <v>20.386800000000001</v>
      </c>
      <c r="D6" s="32">
        <f>C6*0.21</f>
        <v>4.2812280000000005</v>
      </c>
      <c r="E6" s="32">
        <f>C6+D6</f>
        <v>24.668028</v>
      </c>
      <c r="F6" s="42">
        <v>0</v>
      </c>
    </row>
    <row r="7" spans="2:7" s="12" customFormat="1" x14ac:dyDescent="0.25">
      <c r="B7" s="8" t="s">
        <v>6</v>
      </c>
      <c r="C7" s="9"/>
      <c r="D7" s="10"/>
      <c r="E7" s="10"/>
      <c r="F7" s="9"/>
      <c r="G7" s="11"/>
    </row>
    <row r="8" spans="2:7" ht="15.75" thickBot="1" x14ac:dyDescent="0.3"/>
    <row r="9" spans="2:7" ht="16.5" thickTop="1" thickBot="1" x14ac:dyDescent="0.3">
      <c r="B9" s="13" t="s">
        <v>7</v>
      </c>
      <c r="C9" s="14" t="s">
        <v>8</v>
      </c>
      <c r="D9" s="14" t="s">
        <v>1</v>
      </c>
      <c r="E9" s="15" t="s">
        <v>2</v>
      </c>
    </row>
    <row r="10" spans="2:7" x14ac:dyDescent="0.25">
      <c r="B10" s="16" t="s">
        <v>28</v>
      </c>
      <c r="C10" s="36">
        <f>C5*50000</f>
        <v>1088650</v>
      </c>
      <c r="D10" s="36">
        <f>D5*50000</f>
        <v>228616.5</v>
      </c>
      <c r="E10" s="38">
        <f>E5*50000</f>
        <v>1317266.5</v>
      </c>
    </row>
    <row r="11" spans="2:7" ht="15.75" thickBot="1" x14ac:dyDescent="0.3">
      <c r="B11" s="17" t="s">
        <v>9</v>
      </c>
      <c r="C11" s="37"/>
      <c r="D11" s="37"/>
      <c r="E11" s="39"/>
    </row>
    <row r="12" spans="2:7" x14ac:dyDescent="0.25">
      <c r="B12" s="16" t="s">
        <v>29</v>
      </c>
      <c r="C12" s="36">
        <f>C6*175000</f>
        <v>3567690</v>
      </c>
      <c r="D12" s="36">
        <f>D6*175000</f>
        <v>749214.90000000014</v>
      </c>
      <c r="E12" s="38">
        <f>E6*175000</f>
        <v>4316904.9000000004</v>
      </c>
    </row>
    <row r="13" spans="2:7" ht="15.75" thickBot="1" x14ac:dyDescent="0.3">
      <c r="B13" s="18" t="s">
        <v>10</v>
      </c>
      <c r="C13" s="40"/>
      <c r="D13" s="40"/>
      <c r="E13" s="41"/>
    </row>
    <row r="14" spans="2:7" ht="17.25" thickTop="1" thickBot="1" x14ac:dyDescent="0.3">
      <c r="B14" s="19" t="s">
        <v>11</v>
      </c>
      <c r="C14" s="27">
        <f>SUM(C10:C13)</f>
        <v>4656340</v>
      </c>
      <c r="D14" s="28">
        <f t="shared" ref="D14:E14" si="0">SUM(D10:D13)</f>
        <v>977831.40000000014</v>
      </c>
      <c r="E14" s="29">
        <f t="shared" si="0"/>
        <v>5634171.4000000004</v>
      </c>
    </row>
    <row r="15" spans="2:7" ht="15.75" thickTop="1" x14ac:dyDescent="0.25">
      <c r="B15" s="20" t="s">
        <v>19</v>
      </c>
    </row>
    <row r="17" spans="2:12" ht="18" x14ac:dyDescent="0.25">
      <c r="B17" s="1" t="s">
        <v>12</v>
      </c>
    </row>
    <row r="18" spans="2:12" ht="7.5" customHeight="1" x14ac:dyDescent="0.25">
      <c r="B18" s="21"/>
    </row>
    <row r="19" spans="2:12" ht="15.75" x14ac:dyDescent="0.25">
      <c r="B19" s="22" t="s">
        <v>13</v>
      </c>
      <c r="C19" s="33">
        <f>K26</f>
        <v>21773</v>
      </c>
      <c r="D19" s="23" t="s">
        <v>24</v>
      </c>
    </row>
    <row r="20" spans="2:12" ht="15.75" x14ac:dyDescent="0.25">
      <c r="B20" s="22" t="s">
        <v>14</v>
      </c>
      <c r="C20" s="33">
        <f>L26</f>
        <v>20386.8</v>
      </c>
      <c r="D20" s="23" t="s">
        <v>25</v>
      </c>
      <c r="J20" t="s">
        <v>27</v>
      </c>
      <c r="K20" t="s">
        <v>22</v>
      </c>
      <c r="L20" t="s">
        <v>23</v>
      </c>
    </row>
    <row r="21" spans="2:12" ht="18" x14ac:dyDescent="0.25">
      <c r="B21" s="24"/>
      <c r="D21" s="23"/>
      <c r="J21" s="34">
        <v>44117</v>
      </c>
      <c r="K21" s="35">
        <v>21875</v>
      </c>
      <c r="L21" s="35">
        <v>20346</v>
      </c>
    </row>
    <row r="22" spans="2:12" ht="18" x14ac:dyDescent="0.25">
      <c r="B22" s="1" t="s">
        <v>15</v>
      </c>
      <c r="J22" s="34">
        <v>44118</v>
      </c>
      <c r="K22" s="35">
        <v>21783</v>
      </c>
      <c r="L22" s="35">
        <v>20340</v>
      </c>
    </row>
    <row r="23" spans="2:12" ht="20.25" x14ac:dyDescent="0.25">
      <c r="B23" s="21"/>
      <c r="J23" s="34">
        <v>44119</v>
      </c>
      <c r="K23" s="35">
        <v>21818</v>
      </c>
      <c r="L23" s="35">
        <v>20388</v>
      </c>
    </row>
    <row r="24" spans="2:12" x14ac:dyDescent="0.25">
      <c r="B24" s="25" t="s">
        <v>16</v>
      </c>
      <c r="J24" s="34">
        <v>44120</v>
      </c>
      <c r="K24" s="35">
        <v>21737</v>
      </c>
      <c r="L24" s="35">
        <v>20422</v>
      </c>
    </row>
    <row r="25" spans="2:12" ht="18" x14ac:dyDescent="0.25">
      <c r="B25" s="24" t="s">
        <v>17</v>
      </c>
      <c r="J25" s="34">
        <v>44121</v>
      </c>
      <c r="K25" s="35">
        <v>21652</v>
      </c>
      <c r="L25" s="35">
        <v>20438</v>
      </c>
    </row>
    <row r="26" spans="2:12" x14ac:dyDescent="0.25">
      <c r="J26" t="s">
        <v>26</v>
      </c>
      <c r="K26" s="35">
        <f>AVERAGE(K21:K25)</f>
        <v>21773</v>
      </c>
      <c r="L26" s="35">
        <f>AVERAGE(L21:L25)</f>
        <v>20386.8</v>
      </c>
    </row>
    <row r="27" spans="2:12" x14ac:dyDescent="0.25">
      <c r="B27" s="26" t="s">
        <v>18</v>
      </c>
    </row>
    <row r="28" spans="2:12" x14ac:dyDescent="0.25">
      <c r="B28" s="23"/>
    </row>
  </sheetData>
  <sheetProtection algorithmName="SHA-512" hashValue="h/7z2sX+y6MNDeCFkpuytW151UBLGOApeEOBk8wz4AqQsRqz8biEGbyFS0g6Eo/ppObmb0TzWtNd0/btUatqDQ==" saltValue="wb3cpUrQqMmn5afxRtmqhw==" spinCount="100000" sheet="1" objects="1" scenarios="1" selectLockedCells="1"/>
  <mergeCells count="6">
    <mergeCell ref="C10:C11"/>
    <mergeCell ref="D10:D11"/>
    <mergeCell ref="E10:E11"/>
    <mergeCell ref="C12:C13"/>
    <mergeCell ref="D12:D13"/>
    <mergeCell ref="E12:E13"/>
  </mergeCells>
  <pageMargins left="0.7" right="0.7" top="0.78740157499999996" bottom="0.78740157499999996" header="0.3" footer="0.3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 NABÍDKOVÉ CENY_UIC</vt:lpstr>
      <vt:lpstr>'VÝPOČET NABÍDKOVÉ CENY_UIC'!Oblast_tisku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Štichauer David</dc:creator>
  <cp:lastModifiedBy>Uživatel</cp:lastModifiedBy>
  <dcterms:created xsi:type="dcterms:W3CDTF">2020-09-29T09:17:37Z</dcterms:created>
  <dcterms:modified xsi:type="dcterms:W3CDTF">2020-11-19T08:52:30Z</dcterms:modified>
</cp:coreProperties>
</file>